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visAndrade\Desktop\"/>
    </mc:Choice>
  </mc:AlternateContent>
  <bookViews>
    <workbookView xWindow="0" yWindow="0" windowWidth="28800" windowHeight="11535"/>
  </bookViews>
  <sheets>
    <sheet name="C.FIN. MDO" sheetId="7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7" l="1"/>
  <c r="G18" i="7"/>
  <c r="F18" i="7"/>
  <c r="E18" i="7"/>
  <c r="H16" i="7" l="1"/>
  <c r="H14" i="7"/>
  <c r="G12" i="7"/>
  <c r="G10" i="7"/>
  <c r="F10" i="7"/>
  <c r="F8" i="7"/>
  <c r="G6" i="7"/>
  <c r="F6" i="7"/>
  <c r="E6" i="7"/>
  <c r="E4" i="7"/>
  <c r="D15" i="7" l="1"/>
  <c r="D13" i="7"/>
  <c r="D11" i="7"/>
  <c r="D9" i="7"/>
  <c r="G9" i="7" s="1"/>
  <c r="D7" i="7"/>
  <c r="F7" i="7" s="1"/>
  <c r="D5" i="7"/>
  <c r="G5" i="7" s="1"/>
  <c r="D3" i="7"/>
  <c r="E3" i="7" s="1"/>
  <c r="F5" i="7" l="1"/>
  <c r="F9" i="7"/>
  <c r="E5" i="7"/>
  <c r="F17" i="7" l="1"/>
  <c r="G17" i="7"/>
  <c r="H17" i="7"/>
  <c r="E17" i="7"/>
  <c r="I16" i="7"/>
  <c r="I14" i="7"/>
  <c r="I12" i="7"/>
  <c r="I10" i="7"/>
  <c r="I8" i="7"/>
  <c r="I6" i="7"/>
  <c r="A5" i="7"/>
  <c r="A7" i="7" s="1"/>
  <c r="A9" i="7" s="1"/>
  <c r="I4" i="7"/>
  <c r="A13" i="7" l="1"/>
  <c r="A15" i="7" s="1"/>
  <c r="I17" i="7"/>
</calcChain>
</file>

<file path=xl/sharedStrings.xml><?xml version="1.0" encoding="utf-8"?>
<sst xmlns="http://schemas.openxmlformats.org/spreadsheetml/2006/main" count="24" uniqueCount="18">
  <si>
    <t>ATIVIDADES</t>
  </si>
  <si>
    <t>Valor Total</t>
  </si>
  <si>
    <t>IMPLANTAÇÃO DE POSTES</t>
  </si>
  <si>
    <t>SEMANA 2</t>
  </si>
  <si>
    <t>SEMANA 1</t>
  </si>
  <si>
    <t>SEMANA 3</t>
  </si>
  <si>
    <t>INSTALAÇÃO DE MALHA DE ATERRAMENTO</t>
  </si>
  <si>
    <t>SEMANA 4</t>
  </si>
  <si>
    <t>LANÇAMENTO DE CABO NU AEREO</t>
  </si>
  <si>
    <t>INSTALAÇÃO DE CAIXAS DE PASSAGENS</t>
  </si>
  <si>
    <t>Total de Custos por Período</t>
  </si>
  <si>
    <t>Custo Total</t>
  </si>
  <si>
    <t>PARAMETRIZAÇÃO E COMISSIONAMENTO</t>
  </si>
  <si>
    <t>MONTAGEM INTERNA</t>
  </si>
  <si>
    <t>MONTAGEM DE INFRAESTRUTURA - CRUZETAS E ACESSÓRIOS</t>
  </si>
  <si>
    <t xml:space="preserve">Total  de Custos
</t>
  </si>
  <si>
    <t>-</t>
  </si>
  <si>
    <t>CRONOGRAMA FÍSICO FINANCEIRO - EXECUÇÃO DE REDE DE MÉDIA TENSÃO - UNILAB - CAMPUS DAS AURORAS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</si>
</sst>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&quot;R$&quot;\ #,##0.00;[Red]&quot;R$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43" fontId="2" fillId="6" borderId="12" xfId="1" applyFont="1" applyFill="1" applyBorder="1" applyAlignment="1">
      <alignment horizontal="right"/>
    </xf>
    <xf numFmtId="0" fontId="2" fillId="2" borderId="1" xfId="3" applyFont="1" applyFill="1" applyBorder="1" applyAlignment="1">
      <alignment vertical="center"/>
    </xf>
    <xf numFmtId="0" fontId="3" fillId="0" borderId="0" xfId="0" applyFont="1"/>
    <xf numFmtId="0" fontId="2" fillId="2" borderId="8" xfId="3" applyFont="1" applyFill="1" applyBorder="1" applyAlignment="1">
      <alignment vertical="center"/>
    </xf>
    <xf numFmtId="0" fontId="2" fillId="3" borderId="7" xfId="3" applyFont="1" applyFill="1" applyBorder="1" applyAlignment="1">
      <alignment horizontal="center" vertical="center"/>
    </xf>
    <xf numFmtId="44" fontId="5" fillId="0" borderId="0" xfId="0" applyNumberFormat="1" applyFont="1"/>
    <xf numFmtId="165" fontId="2" fillId="6" borderId="12" xfId="1" applyNumberFormat="1" applyFont="1" applyFill="1" applyBorder="1" applyAlignment="1">
      <alignment horizontal="right"/>
    </xf>
    <xf numFmtId="10" fontId="3" fillId="5" borderId="12" xfId="2" applyNumberFormat="1" applyFont="1" applyFill="1" applyBorder="1" applyAlignment="1" applyProtection="1">
      <alignment horizontal="center" vertical="center"/>
      <protection locked="0"/>
    </xf>
    <xf numFmtId="44" fontId="3" fillId="5" borderId="12" xfId="2" applyFont="1" applyFill="1" applyBorder="1" applyAlignment="1" applyProtection="1">
      <alignment horizontal="center" vertical="center"/>
      <protection locked="0"/>
    </xf>
    <xf numFmtId="9" fontId="2" fillId="6" borderId="6" xfId="3" applyNumberFormat="1" applyFont="1" applyFill="1" applyBorder="1" applyAlignment="1">
      <alignment horizontal="center" vertical="center"/>
    </xf>
    <xf numFmtId="10" fontId="6" fillId="5" borderId="12" xfId="3" applyNumberFormat="1" applyFont="1" applyFill="1" applyBorder="1" applyAlignment="1" applyProtection="1">
      <alignment horizontal="center" vertical="center"/>
      <protection locked="0"/>
    </xf>
    <xf numFmtId="44" fontId="3" fillId="5" borderId="11" xfId="2" applyFont="1" applyFill="1" applyBorder="1" applyAlignment="1" applyProtection="1">
      <alignment horizontal="center" vertical="center"/>
      <protection locked="0"/>
    </xf>
    <xf numFmtId="10" fontId="7" fillId="5" borderId="12" xfId="3" applyNumberFormat="1" applyFont="1" applyFill="1" applyBorder="1" applyAlignment="1" applyProtection="1">
      <alignment horizontal="center" vertical="center"/>
      <protection locked="0"/>
    </xf>
    <xf numFmtId="10" fontId="7" fillId="5" borderId="12" xfId="2" applyNumberFormat="1" applyFont="1" applyFill="1" applyBorder="1" applyAlignment="1" applyProtection="1">
      <alignment horizontal="center" vertical="center"/>
      <protection locked="0"/>
    </xf>
    <xf numFmtId="44" fontId="7" fillId="5" borderId="12" xfId="2" applyFont="1" applyFill="1" applyBorder="1" applyAlignment="1" applyProtection="1">
      <alignment horizontal="center" vertical="center"/>
      <protection locked="0"/>
    </xf>
    <xf numFmtId="10" fontId="2" fillId="6" borderId="12" xfId="1" applyNumberFormat="1" applyFont="1" applyFill="1" applyBorder="1" applyAlignment="1">
      <alignment horizontal="right"/>
    </xf>
    <xf numFmtId="9" fontId="2" fillId="6" borderId="12" xfId="1" applyNumberFormat="1" applyFont="1" applyFill="1" applyBorder="1" applyAlignment="1">
      <alignment horizontal="right"/>
    </xf>
    <xf numFmtId="0" fontId="4" fillId="6" borderId="1" xfId="3" applyFont="1" applyFill="1" applyBorder="1" applyAlignment="1">
      <alignment horizontal="center" vertical="center"/>
    </xf>
    <xf numFmtId="0" fontId="4" fillId="6" borderId="8" xfId="3" applyFont="1" applyFill="1" applyBorder="1" applyAlignment="1">
      <alignment horizontal="center" vertical="center"/>
    </xf>
    <xf numFmtId="0" fontId="2" fillId="6" borderId="2" xfId="3" applyFont="1" applyFill="1" applyBorder="1" applyAlignment="1">
      <alignment horizontal="left" vertical="center" wrapText="1"/>
    </xf>
    <xf numFmtId="0" fontId="2" fillId="6" borderId="9" xfId="3" applyFont="1" applyFill="1" applyBorder="1" applyAlignment="1">
      <alignment horizontal="left" vertical="center" wrapText="1"/>
    </xf>
    <xf numFmtId="0" fontId="2" fillId="6" borderId="2" xfId="3" applyFont="1" applyFill="1" applyBorder="1" applyAlignment="1">
      <alignment horizontal="center"/>
    </xf>
    <xf numFmtId="0" fontId="2" fillId="6" borderId="3" xfId="3" applyFont="1" applyFill="1" applyBorder="1" applyAlignment="1">
      <alignment horizontal="center"/>
    </xf>
    <xf numFmtId="0" fontId="2" fillId="6" borderId="9" xfId="3" applyFont="1" applyFill="1" applyBorder="1" applyAlignment="1">
      <alignment horizontal="center"/>
    </xf>
    <xf numFmtId="0" fontId="2" fillId="6" borderId="10" xfId="3" applyFont="1" applyFill="1" applyBorder="1" applyAlignment="1">
      <alignment horizontal="center"/>
    </xf>
    <xf numFmtId="165" fontId="2" fillId="6" borderId="7" xfId="1" applyNumberFormat="1" applyFont="1" applyFill="1" applyBorder="1" applyAlignment="1">
      <alignment horizontal="center" vertical="center"/>
    </xf>
    <xf numFmtId="165" fontId="2" fillId="6" borderId="11" xfId="1" applyNumberFormat="1" applyFont="1" applyFill="1" applyBorder="1" applyAlignment="1">
      <alignment horizontal="center" vertical="center"/>
    </xf>
    <xf numFmtId="164" fontId="3" fillId="4" borderId="7" xfId="3" applyNumberFormat="1" applyFont="1" applyFill="1" applyBorder="1" applyAlignment="1">
      <alignment horizontal="center" vertical="center" wrapText="1"/>
    </xf>
    <xf numFmtId="164" fontId="3" fillId="4" borderId="11" xfId="3" applyNumberFormat="1" applyFont="1" applyFill="1" applyBorder="1" applyAlignment="1">
      <alignment horizontal="center" vertical="center" wrapText="1"/>
    </xf>
    <xf numFmtId="164" fontId="3" fillId="7" borderId="7" xfId="3" applyNumberFormat="1" applyFont="1" applyFill="1" applyBorder="1" applyAlignment="1">
      <alignment horizontal="center" vertical="center"/>
    </xf>
    <xf numFmtId="164" fontId="3" fillId="7" borderId="11" xfId="3" applyNumberFormat="1" applyFont="1" applyFill="1" applyBorder="1" applyAlignment="1">
      <alignment horizontal="center" vertical="center"/>
    </xf>
    <xf numFmtId="0" fontId="5" fillId="7" borderId="2" xfId="3" applyFont="1" applyFill="1" applyBorder="1" applyAlignment="1">
      <alignment horizontal="center" vertical="center" wrapText="1"/>
    </xf>
    <xf numFmtId="0" fontId="5" fillId="7" borderId="3" xfId="3" applyFont="1" applyFill="1" applyBorder="1" applyAlignment="1">
      <alignment horizontal="center" vertical="center" wrapText="1"/>
    </xf>
    <xf numFmtId="0" fontId="5" fillId="7" borderId="9" xfId="3" applyFont="1" applyFill="1" applyBorder="1" applyAlignment="1">
      <alignment horizontal="center" vertical="center" wrapText="1"/>
    </xf>
    <xf numFmtId="0" fontId="5" fillId="7" borderId="10" xfId="3" applyFont="1" applyFill="1" applyBorder="1" applyAlignment="1">
      <alignment horizontal="center" vertical="center" wrapText="1"/>
    </xf>
    <xf numFmtId="0" fontId="3" fillId="7" borderId="1" xfId="3" applyFont="1" applyFill="1" applyBorder="1" applyAlignment="1">
      <alignment horizontal="center" vertical="center"/>
    </xf>
    <xf numFmtId="0" fontId="3" fillId="7" borderId="8" xfId="3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0" fontId="3" fillId="4" borderId="8" xfId="3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center" vertical="center" wrapText="1"/>
    </xf>
    <xf numFmtId="0" fontId="5" fillId="4" borderId="3" xfId="3" applyFont="1" applyFill="1" applyBorder="1" applyAlignment="1">
      <alignment horizontal="center" vertical="center" wrapText="1"/>
    </xf>
    <xf numFmtId="0" fontId="5" fillId="4" borderId="9" xfId="3" applyFont="1" applyFill="1" applyBorder="1" applyAlignment="1">
      <alignment horizontal="center" vertical="center" wrapText="1"/>
    </xf>
    <xf numFmtId="0" fontId="5" fillId="4" borderId="10" xfId="3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/>
    </xf>
    <xf numFmtId="0" fontId="2" fillId="2" borderId="9" xfId="3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left" vertical="center" wrapText="1"/>
    </xf>
    <xf numFmtId="0" fontId="2" fillId="2" borderId="10" xfId="3" applyFont="1" applyFill="1" applyBorder="1" applyAlignment="1">
      <alignment horizontal="left" vertical="center"/>
    </xf>
    <xf numFmtId="0" fontId="8" fillId="2" borderId="4" xfId="3" applyFont="1" applyFill="1" applyBorder="1" applyAlignment="1">
      <alignment horizontal="center" vertical="center" wrapText="1"/>
    </xf>
    <xf numFmtId="0" fontId="8" fillId="2" borderId="5" xfId="3" applyFont="1" applyFill="1" applyBorder="1" applyAlignment="1">
      <alignment horizontal="center" vertical="center" wrapText="1"/>
    </xf>
    <xf numFmtId="0" fontId="2" fillId="2" borderId="7" xfId="3" applyFont="1" applyFill="1" applyBorder="1" applyAlignment="1">
      <alignment horizontal="center" vertical="center" wrapText="1"/>
    </xf>
    <xf numFmtId="0" fontId="2" fillId="2" borderId="11" xfId="3" applyFont="1" applyFill="1" applyBorder="1" applyAlignment="1">
      <alignment horizontal="center" vertical="center" wrapText="1"/>
    </xf>
    <xf numFmtId="0" fontId="2" fillId="2" borderId="7" xfId="3" applyFont="1" applyFill="1" applyBorder="1" applyAlignment="1">
      <alignment horizontal="center" vertical="center"/>
    </xf>
    <xf numFmtId="0" fontId="2" fillId="2" borderId="11" xfId="3" applyFont="1" applyFill="1" applyBorder="1" applyAlignment="1">
      <alignment horizontal="center" vertical="center"/>
    </xf>
  </cellXfs>
  <cellStyles count="5">
    <cellStyle name="Moeda" xfId="2" builtinId="4"/>
    <cellStyle name="Moeda 3" xfId="4"/>
    <cellStyle name="Normal" xfId="0" builtinId="0"/>
    <cellStyle name="Normal 2" xfId="3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zoomScaleNormal="100" zoomScaleSheetLayoutView="100" workbookViewId="0">
      <selection activeCell="L19" sqref="L19"/>
    </sheetView>
  </sheetViews>
  <sheetFormatPr defaultRowHeight="12.75" x14ac:dyDescent="0.2"/>
  <cols>
    <col min="1" max="1" width="7.28515625" style="3" bestFit="1" customWidth="1"/>
    <col min="2" max="2" width="35" style="3" customWidth="1"/>
    <col min="3" max="3" width="13.28515625" style="3" bestFit="1" customWidth="1"/>
    <col min="4" max="4" width="13.28515625" style="3" customWidth="1"/>
    <col min="5" max="5" width="15.140625" style="3" bestFit="1" customWidth="1"/>
    <col min="6" max="6" width="15" style="3" customWidth="1"/>
    <col min="7" max="8" width="12.42578125" style="3" customWidth="1"/>
    <col min="9" max="9" width="13.5703125" style="3" customWidth="1"/>
    <col min="10" max="16384" width="9.140625" style="3"/>
  </cols>
  <sheetData>
    <row r="1" spans="1:9" ht="43.5" customHeight="1" x14ac:dyDescent="0.2">
      <c r="A1" s="2"/>
      <c r="B1" s="44" t="s">
        <v>0</v>
      </c>
      <c r="C1" s="46"/>
      <c r="D1" s="52" t="s">
        <v>1</v>
      </c>
      <c r="E1" s="48" t="s">
        <v>17</v>
      </c>
      <c r="F1" s="49"/>
      <c r="G1" s="49"/>
      <c r="H1" s="49"/>
      <c r="I1" s="50" t="s">
        <v>15</v>
      </c>
    </row>
    <row r="2" spans="1:9" ht="25.5" customHeight="1" x14ac:dyDescent="0.2">
      <c r="A2" s="4"/>
      <c r="B2" s="45"/>
      <c r="C2" s="47"/>
      <c r="D2" s="53"/>
      <c r="E2" s="5" t="s">
        <v>4</v>
      </c>
      <c r="F2" s="5" t="s">
        <v>3</v>
      </c>
      <c r="G2" s="5" t="s">
        <v>5</v>
      </c>
      <c r="H2" s="5" t="s">
        <v>7</v>
      </c>
      <c r="I2" s="51"/>
    </row>
    <row r="3" spans="1:9" x14ac:dyDescent="0.2">
      <c r="A3" s="38">
        <v>1</v>
      </c>
      <c r="B3" s="40" t="s">
        <v>2</v>
      </c>
      <c r="C3" s="41"/>
      <c r="D3" s="28">
        <f>SUM(E4:H4)</f>
        <v>67894.520208000002</v>
      </c>
      <c r="E3" s="13">
        <f>(E4/D3)</f>
        <v>1</v>
      </c>
      <c r="F3" s="11"/>
      <c r="G3" s="11"/>
      <c r="H3" s="11"/>
      <c r="I3" s="7" t="s">
        <v>16</v>
      </c>
    </row>
    <row r="4" spans="1:9" x14ac:dyDescent="0.2">
      <c r="A4" s="39"/>
      <c r="B4" s="42"/>
      <c r="C4" s="43"/>
      <c r="D4" s="29"/>
      <c r="E4" s="12">
        <f>54957.52*1.2354</f>
        <v>67894.520208000002</v>
      </c>
      <c r="F4" s="12">
        <v>0</v>
      </c>
      <c r="G4" s="12">
        <v>0</v>
      </c>
      <c r="H4" s="12">
        <v>0</v>
      </c>
      <c r="I4" s="7">
        <f t="shared" ref="I4:I16" si="0">SUM(E4:H4)</f>
        <v>67894.520208000002</v>
      </c>
    </row>
    <row r="5" spans="1:9" ht="15" customHeight="1" x14ac:dyDescent="0.2">
      <c r="A5" s="36">
        <f>A3+1</f>
        <v>2</v>
      </c>
      <c r="B5" s="32" t="s">
        <v>14</v>
      </c>
      <c r="C5" s="33"/>
      <c r="D5" s="30">
        <f>SUM(E6:H6)</f>
        <v>63928.651482000008</v>
      </c>
      <c r="E5" s="13">
        <f>(E6/D5)</f>
        <v>0.33333333333333331</v>
      </c>
      <c r="F5" s="13">
        <f>(F6/D5)</f>
        <v>0.33333333333333331</v>
      </c>
      <c r="G5" s="14">
        <f>(G6/D5)</f>
        <v>0.33333333333333331</v>
      </c>
      <c r="H5" s="15"/>
      <c r="I5" s="7" t="s">
        <v>16</v>
      </c>
    </row>
    <row r="6" spans="1:9" x14ac:dyDescent="0.2">
      <c r="A6" s="37"/>
      <c r="B6" s="34"/>
      <c r="C6" s="35"/>
      <c r="D6" s="31"/>
      <c r="E6" s="12">
        <f>17249.11*1.2354</f>
        <v>21309.550494000003</v>
      </c>
      <c r="F6" s="12">
        <f>17249.11*1.2354</f>
        <v>21309.550494000003</v>
      </c>
      <c r="G6" s="12">
        <f>17249.11*1.2354</f>
        <v>21309.550494000003</v>
      </c>
      <c r="H6" s="12">
        <v>0</v>
      </c>
      <c r="I6" s="7">
        <f t="shared" si="0"/>
        <v>63928.651482000008</v>
      </c>
    </row>
    <row r="7" spans="1:9" x14ac:dyDescent="0.2">
      <c r="A7" s="38">
        <f>A5+1</f>
        <v>3</v>
      </c>
      <c r="B7" s="40" t="s">
        <v>9</v>
      </c>
      <c r="C7" s="41"/>
      <c r="D7" s="28">
        <f>SUM(E8:H8)</f>
        <v>4070.643</v>
      </c>
      <c r="E7" s="9"/>
      <c r="F7" s="8">
        <f>F8/D7</f>
        <v>1</v>
      </c>
      <c r="G7" s="9"/>
      <c r="H7" s="9"/>
      <c r="I7" s="7" t="s">
        <v>16</v>
      </c>
    </row>
    <row r="8" spans="1:9" x14ac:dyDescent="0.2">
      <c r="A8" s="39"/>
      <c r="B8" s="42"/>
      <c r="C8" s="43"/>
      <c r="D8" s="29"/>
      <c r="E8" s="12">
        <v>0</v>
      </c>
      <c r="F8" s="12">
        <f>3295*1.2354</f>
        <v>4070.643</v>
      </c>
      <c r="G8" s="12">
        <v>0</v>
      </c>
      <c r="H8" s="12">
        <v>0</v>
      </c>
      <c r="I8" s="7">
        <f t="shared" si="0"/>
        <v>4070.643</v>
      </c>
    </row>
    <row r="9" spans="1:9" ht="15" customHeight="1" x14ac:dyDescent="0.2">
      <c r="A9" s="36">
        <f>A7+1</f>
        <v>4</v>
      </c>
      <c r="B9" s="32" t="s">
        <v>8</v>
      </c>
      <c r="C9" s="33"/>
      <c r="D9" s="30">
        <f>SUM(E10:H10)</f>
        <v>80019.897083999997</v>
      </c>
      <c r="E9" s="9"/>
      <c r="F9" s="14">
        <f>F10/D9</f>
        <v>0.5</v>
      </c>
      <c r="G9" s="14">
        <f>G10/D9</f>
        <v>0.5</v>
      </c>
      <c r="H9" s="9"/>
      <c r="I9" s="7" t="s">
        <v>16</v>
      </c>
    </row>
    <row r="10" spans="1:9" x14ac:dyDescent="0.2">
      <c r="A10" s="37"/>
      <c r="B10" s="34"/>
      <c r="C10" s="35"/>
      <c r="D10" s="31"/>
      <c r="E10" s="12">
        <v>0</v>
      </c>
      <c r="F10" s="12">
        <f>32386.23*1.2354</f>
        <v>40009.948541999998</v>
      </c>
      <c r="G10" s="12">
        <f>32386.23*1.2354</f>
        <v>40009.948541999998</v>
      </c>
      <c r="H10" s="12">
        <v>0</v>
      </c>
      <c r="I10" s="7">
        <f t="shared" si="0"/>
        <v>80019.897083999997</v>
      </c>
    </row>
    <row r="11" spans="1:9" x14ac:dyDescent="0.2">
      <c r="A11" s="36">
        <v>5</v>
      </c>
      <c r="B11" s="32" t="s">
        <v>6</v>
      </c>
      <c r="C11" s="33"/>
      <c r="D11" s="30">
        <f>SUM(E12:H12)</f>
        <v>5671.5360900000005</v>
      </c>
      <c r="E11" s="9"/>
      <c r="F11" s="9"/>
      <c r="G11" s="14">
        <v>1</v>
      </c>
      <c r="H11" s="9"/>
      <c r="I11" s="7" t="s">
        <v>16</v>
      </c>
    </row>
    <row r="12" spans="1:9" x14ac:dyDescent="0.2">
      <c r="A12" s="37"/>
      <c r="B12" s="34"/>
      <c r="C12" s="35"/>
      <c r="D12" s="31"/>
      <c r="E12" s="12">
        <v>0</v>
      </c>
      <c r="F12" s="12">
        <v>0</v>
      </c>
      <c r="G12" s="12">
        <f>4590.85*1.2354</f>
        <v>5671.5360900000005</v>
      </c>
      <c r="H12" s="12">
        <v>0</v>
      </c>
      <c r="I12" s="7">
        <f t="shared" si="0"/>
        <v>5671.5360900000005</v>
      </c>
    </row>
    <row r="13" spans="1:9" x14ac:dyDescent="0.2">
      <c r="A13" s="38">
        <f>A11+1</f>
        <v>6</v>
      </c>
      <c r="B13" s="40" t="s">
        <v>13</v>
      </c>
      <c r="C13" s="41"/>
      <c r="D13" s="28">
        <f>SUM(E14:H14)</f>
        <v>27112.545497999999</v>
      </c>
      <c r="E13" s="9"/>
      <c r="F13" s="9"/>
      <c r="G13" s="9"/>
      <c r="H13" s="14">
        <v>1</v>
      </c>
      <c r="I13" s="7" t="s">
        <v>16</v>
      </c>
    </row>
    <row r="14" spans="1:9" x14ac:dyDescent="0.2">
      <c r="A14" s="39"/>
      <c r="B14" s="42"/>
      <c r="C14" s="43"/>
      <c r="D14" s="29"/>
      <c r="E14" s="12">
        <v>0</v>
      </c>
      <c r="F14" s="12">
        <v>0</v>
      </c>
      <c r="G14" s="12">
        <v>0</v>
      </c>
      <c r="H14" s="12">
        <f>21946.37*1.2354</f>
        <v>27112.545497999999</v>
      </c>
      <c r="I14" s="7">
        <f t="shared" si="0"/>
        <v>27112.545497999999</v>
      </c>
    </row>
    <row r="15" spans="1:9" ht="15" customHeight="1" x14ac:dyDescent="0.2">
      <c r="A15" s="36">
        <f>A13+1</f>
        <v>7</v>
      </c>
      <c r="B15" s="32" t="s">
        <v>12</v>
      </c>
      <c r="C15" s="33"/>
      <c r="D15" s="30">
        <f>SUM(E16:H16)</f>
        <v>18531</v>
      </c>
      <c r="E15" s="9"/>
      <c r="F15" s="9"/>
      <c r="G15" s="9"/>
      <c r="H15" s="14">
        <v>1</v>
      </c>
      <c r="I15" s="7" t="s">
        <v>16</v>
      </c>
    </row>
    <row r="16" spans="1:9" x14ac:dyDescent="0.2">
      <c r="A16" s="37"/>
      <c r="B16" s="34"/>
      <c r="C16" s="35"/>
      <c r="D16" s="31"/>
      <c r="E16" s="12">
        <v>0</v>
      </c>
      <c r="F16" s="12">
        <v>0</v>
      </c>
      <c r="G16" s="12">
        <v>0</v>
      </c>
      <c r="H16" s="12">
        <f>15000*1.2354</f>
        <v>18531</v>
      </c>
      <c r="I16" s="7">
        <f t="shared" si="0"/>
        <v>18531</v>
      </c>
    </row>
    <row r="17" spans="1:9" x14ac:dyDescent="0.2">
      <c r="A17" s="18"/>
      <c r="B17" s="20" t="s">
        <v>10</v>
      </c>
      <c r="C17" s="23"/>
      <c r="D17" s="10"/>
      <c r="E17" s="1">
        <f>SUM(E3:E16)</f>
        <v>89205.40403533334</v>
      </c>
      <c r="F17" s="1">
        <f>SUM(F3:F16)</f>
        <v>65391.975369333333</v>
      </c>
      <c r="G17" s="1">
        <f>SUM(G3:G16)</f>
        <v>66992.868459333331</v>
      </c>
      <c r="H17" s="1">
        <f>SUM(H3:H16)</f>
        <v>45645.545497999999</v>
      </c>
      <c r="I17" s="1">
        <f>SUMIF($E$4:$E$16,$E17,I$4:I$16)</f>
        <v>0</v>
      </c>
    </row>
    <row r="18" spans="1:9" x14ac:dyDescent="0.2">
      <c r="A18" s="19"/>
      <c r="B18" s="21"/>
      <c r="C18" s="25"/>
      <c r="D18" s="10"/>
      <c r="E18" s="16">
        <f>E17/I19</f>
        <v>0.33381625499611961</v>
      </c>
      <c r="F18" s="16">
        <f>F17/I19</f>
        <v>0.24470383336802268</v>
      </c>
      <c r="G18" s="16">
        <f>G17/I19</f>
        <v>0.25069454818773579</v>
      </c>
      <c r="H18" s="16">
        <f>H17/I19</f>
        <v>0.170810560415847</v>
      </c>
      <c r="I18" s="17">
        <v>1</v>
      </c>
    </row>
    <row r="19" spans="1:9" x14ac:dyDescent="0.2">
      <c r="A19" s="18"/>
      <c r="B19" s="20" t="s">
        <v>11</v>
      </c>
      <c r="C19" s="22"/>
      <c r="D19" s="22"/>
      <c r="E19" s="22"/>
      <c r="F19" s="22"/>
      <c r="G19" s="22"/>
      <c r="H19" s="23"/>
      <c r="I19" s="26">
        <v>267229.06</v>
      </c>
    </row>
    <row r="20" spans="1:9" x14ac:dyDescent="0.2">
      <c r="A20" s="19"/>
      <c r="B20" s="21"/>
      <c r="C20" s="24"/>
      <c r="D20" s="24"/>
      <c r="E20" s="24"/>
      <c r="F20" s="24"/>
      <c r="G20" s="24"/>
      <c r="H20" s="25"/>
      <c r="I20" s="27"/>
    </row>
    <row r="23" spans="1:9" x14ac:dyDescent="0.2">
      <c r="E23" s="6"/>
    </row>
  </sheetData>
  <mergeCells count="33">
    <mergeCell ref="B1:B2"/>
    <mergeCell ref="C1:C2"/>
    <mergeCell ref="E1:H1"/>
    <mergeCell ref="I1:I2"/>
    <mergeCell ref="A3:A4"/>
    <mergeCell ref="D1:D2"/>
    <mergeCell ref="D3:D4"/>
    <mergeCell ref="B3:C4"/>
    <mergeCell ref="D5:D6"/>
    <mergeCell ref="D7:D8"/>
    <mergeCell ref="D9:D10"/>
    <mergeCell ref="D11:D12"/>
    <mergeCell ref="A15:A16"/>
    <mergeCell ref="A11:A12"/>
    <mergeCell ref="A13:A14"/>
    <mergeCell ref="A5:A6"/>
    <mergeCell ref="A7:A8"/>
    <mergeCell ref="A9:A10"/>
    <mergeCell ref="B5:C6"/>
    <mergeCell ref="B7:C8"/>
    <mergeCell ref="B9:C10"/>
    <mergeCell ref="B11:C12"/>
    <mergeCell ref="B13:C14"/>
    <mergeCell ref="A19:A20"/>
    <mergeCell ref="B19:B20"/>
    <mergeCell ref="C19:H20"/>
    <mergeCell ref="I19:I20"/>
    <mergeCell ref="D13:D14"/>
    <mergeCell ref="D15:D16"/>
    <mergeCell ref="A17:A18"/>
    <mergeCell ref="B17:B18"/>
    <mergeCell ref="B15:C16"/>
    <mergeCell ref="C17:C18"/>
  </mergeCells>
  <pageMargins left="0.511811024" right="0.511811024" top="0.78740157499999996" bottom="0.78740157499999996" header="0.31496062000000002" footer="0.31496062000000002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C.FIN. MDO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Suporte</dc:creator>
  <cp:lastModifiedBy>Elvis Andrade</cp:lastModifiedBy>
  <cp:lastPrinted>2019-12-26T23:57:41Z</cp:lastPrinted>
  <dcterms:created xsi:type="dcterms:W3CDTF">2017-03-03T12:58:46Z</dcterms:created>
  <dcterms:modified xsi:type="dcterms:W3CDTF">2020-02-10T12:36:04Z</dcterms:modified>
</cp:coreProperties>
</file>